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<sst xmlns="http://schemas.openxmlformats.org/spreadsheetml/2006/main" count="689" uniqueCount="358">
  <si>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</si>
  <si>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</si>
  <si>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</si>
  <si>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</si>
  <si>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</si>
  <si>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</si>
  <si>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</si>
  <si>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</si>
  <si>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</si>
  <si>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</si>
  <si>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</si>
  <si>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</si>
  <si>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</si>
  <si>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</si>
  <si>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</si>
  <si>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</si>
  <si>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</si>
  <si>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</si>
  <si>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</si>
  <si>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</si>
  <si>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</si>
  <si>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</si>
  <si>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</si>
  <si>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</si>
  <si>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</si>
  <si>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</si>
  <si>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</si>
  <si>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</si>
  <si>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</si>
  <si>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</si>
  <si>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</si>
  <si>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</si>
  <si>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</si>
  <si>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</si>
  <si>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</si>
  <si>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</si>
  <si>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</si>
  <si>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</si>
  <si>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</si>
  <si>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</si>
  <si>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</si>
  <si>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</si>
  <si>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</si>
  <si>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</si>
  <si>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</si>
  <si>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</si>
  <si>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</si>
  <si>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</si>
  <si>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</si>
  <si>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</si>
  <si>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</si>
  <si>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</si>
  <si>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</si>
  <si>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</si>
  <si>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</si>
  <si>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</si>
  <si>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</si>
  <si>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</si>
  <si>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</si>
  <si>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</si>
  <si>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</si>
  <si>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</si>
  <si>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</si>
  <si>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</si>
  <si>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</si>
  <si>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</si>
  <si>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</si>
  <si>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</si>
  <si>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</si>
  <si>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</si>
  <si>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</si>
  <si>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</si>
  <si>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</si>
  <si>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</si>
  <si>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</si>
  <si>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</si>
  <si>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</si>
  <si>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</si>
  <si>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</si>
  <si>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</si>
  <si>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</si>
  <si>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</si>
  <si>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</si>
  <si>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</si>
  <si>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</si>
  <si>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</si>
  <si>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</si>
  <si>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</si>
  <si>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</si>
  <si>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</si>
  <si>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</si>
  <si>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</si>
  <si>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</si>
  <si>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</si>
  <si>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</si>
  <si>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</si>
  <si>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</si>
  <si>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</si>
  <si>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</si>
  <si>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</si>
  <si>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</si>
  <si>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</si>
  <si>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</si>
  <si>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</si>
  <si>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</si>
  <si>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</si>
  <si>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</si>
  <si>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</si>
  <si>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</si>
  <si>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</si>
  <si>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</si>
  <si>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</si>
  <si>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</si>
  <si>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</si>
  <si>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</si>
  <si>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</si>
  <si>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</si>
  <si>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</si>
  <si>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</si>
  <si>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</si>
  <si>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</si>
  <si>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</si>
  <si>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</si>
  <si>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</si>
  <si>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</si>
  <si>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</si>
  <si>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</si>
  <si>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</si>
  <si>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</si>
  <si>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</si>
  <si>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</si>
  <si>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</si>
  <si>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</si>
  <si>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</si>
  <si>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</si>
  <si>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</si>
  <si>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</si>
  <si>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</si>
  <si>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</si>
  <si>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</si>
  <si>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</si>
  <si>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</si>
  <si>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</si>
  <si>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</si>
  <si>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</si>
  <si>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</si>
  <si>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</si>
  <si>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</si>
  <si>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</si>
  <si>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</si>
  <si>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</si>
  <si>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</si>
  <si>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</si>
  <si>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</si>
  <si>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</si>
  <si>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</si>
  <si>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</si>
  <si>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</si>
  <si>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</si>
  <si>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</si>
  <si>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</si>
  <si>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</si>
  <si>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</si>
  <si>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</si>
  <si>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</si>
  <si>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</si>
  <si>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</si>
  <si>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</si>
  <si>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</si>
  <si>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</si>
  <si>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</si>
  <si>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</si>
  <si>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</si>
  <si>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</si>
  <si>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</si>
  <si>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</si>
  <si>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</si>
  <si>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</si>
  <si>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</si>
  <si>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</si>
  <si>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</si>
  <si>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</si>
  <si>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</si>
  <si>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</si>
  <si>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</si>
  <si>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</si>
  <si>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</si>
  <si>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</si>
  <si>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</si>
  <si>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</si>
  <si>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</si>
  <si>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</si>
  <si>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</si>
  <si>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</si>
  <si>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</si>
  <si>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</si>
  <si>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</si>
  <si>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</si>
  <si>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</si>
  <si>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</si>
  <si>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</si>
  <si>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</si>
  <si>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</si>
  <si>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</si>
  <si>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</si>
  <si>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</si>
  <si>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</si>
  <si>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</si>
  <si>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</si>
  <si>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</si>
  <si>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</si>
  <si>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</si>
  <si>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</si>
  <si>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</si>
  <si>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</si>
  <si>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</si>
  <si>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</si>
  <si>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</si>
  <si>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</si>
  <si>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</si>
  <si>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</si>
  <si>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</si>
  <si>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</si>
  <si>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</si>
  <si>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</si>
  <si>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</si>
  <si>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</si>
  <si>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</si>
  <si>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</si>
  <si>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</si>
  <si>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</si>
  <si>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</si>
  <si>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</si>
  <si>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</si>
  <si>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</si>
  <si>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</si>
  <si>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</si>
  <si>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</si>
  <si>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</si>
  <si>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</si>
  <si>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</si>
  <si>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</si>
  <si>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</si>
  <si>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</si>
  <si>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</si>
  <si>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</si>
  <si>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</si>
  <si>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</si>
  <si>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</si>
  <si>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</si>
  <si>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</si>
  <si>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</si>
  <si>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</si>
  <si>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</si>
  <si>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</si>
  <si>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</si>
  <si>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</si>
  <si>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</si>
  <si>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</si>
  <si>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</si>
  <si>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</si>
  <si>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</si>
  <si>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</si>
  <si>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</si>
  <si>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</si>
  <si>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</si>
  <si>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</si>
  <si>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</si>
  <si>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</si>
  <si>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</si>
  <si>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</si>
  <si>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</si>
  <si>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</si>
  <si>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</si>
  <si>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</si>
  <si>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</si>
  <si>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</si>
  <si>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</si>
  <si>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</si>
  <si>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</si>
  <si>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</si>
  <si>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</si>
  <si>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</si>
  <si>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</si>
  <si>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</si>
  <si>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</si>
  <si>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</si>
  <si>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</si>
  <si>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</si>
  <si>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</si>
  <si>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</si>
  <si>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</si>
  <si>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</si>
  <si>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</si>
  <si>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</si>
  <si>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</si>
  <si>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</si>
  <si>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</si>
  <si>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</si>
  <si>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</si>
  <si>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</si>
  <si>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</si>
  <si>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</si>
  <si>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</si>
  <si>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</si>
  <si>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</si>
  <si>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</si>
  <si>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</si>
  <si>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</si>
  <si>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</si>
  <si>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</si>
  <si>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</si>
  <si>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</si>
  <si>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</si>
  <si>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</si>
  <si>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</si>
  <si>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</si>
  <si>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</si>
  <si>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</si>
  <si>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</si>
  <si>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</si>
  <si>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</si>
  <si>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</si>
  <si>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</si>
  <si>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</si>
  <si>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</si>
  <si>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</si>
  <si>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</si>
  <si>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</si>
  <si>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</si>
  <si>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</si>
  <si>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</si>
  <si>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</si>
  <si>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</si>
  <si>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</si>
  <si>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</si>
  <si>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</si>
  <si>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</si>
  <si>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</si>
  <si>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</si>
  <si>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</si>
  <si>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</si>
  <si>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</si>
  <si>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</si>
  <si>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</si>
  <si>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</si>
  <si>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</si>
  <si>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</si>
  <si>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</si>
  <si>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</si>
  <si>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</si>
  <si>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</si>
  <si>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</si>
  <si>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</si>
  <si>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</si>
  <si>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</si>
  <si>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"09" жовтня  2020 р.</t>
  </si>
  <si>
    <r>
      <t>"</t>
    </r>
    <r>
      <rPr>
        <u val="single"/>
        <sz val="20"/>
        <rFont val="Arial Cyr"/>
        <family val="0"/>
      </rPr>
      <t xml:space="preserve">    08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</si>
</sst>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29.emf" /><Relationship Id="rId7" Type="http://schemas.openxmlformats.org/officeDocument/2006/relationships/image" Target="../media/image20.emf" /><Relationship Id="rId8" Type="http://schemas.openxmlformats.org/officeDocument/2006/relationships/image" Target="../media/image19.emf" /><Relationship Id="rId9" Type="http://schemas.openxmlformats.org/officeDocument/2006/relationships/image" Target="../media/image34.emf" /><Relationship Id="rId10" Type="http://schemas.openxmlformats.org/officeDocument/2006/relationships/image" Target="../media/image36.emf" /><Relationship Id="rId11" Type="http://schemas.openxmlformats.org/officeDocument/2006/relationships/image" Target="../media/image37.emf" /><Relationship Id="rId12" Type="http://schemas.openxmlformats.org/officeDocument/2006/relationships/image" Target="../media/image21.emf" /><Relationship Id="rId13" Type="http://schemas.openxmlformats.org/officeDocument/2006/relationships/image" Target="../media/image22.emf" /><Relationship Id="rId14" Type="http://schemas.openxmlformats.org/officeDocument/2006/relationships/image" Target="../media/image24.emf" /><Relationship Id="rId15" Type="http://schemas.openxmlformats.org/officeDocument/2006/relationships/image" Target="../media/image18.emf" /><Relationship Id="rId16" Type="http://schemas.openxmlformats.org/officeDocument/2006/relationships/image" Target="../media/image23.emf" /><Relationship Id="rId17" Type="http://schemas.openxmlformats.org/officeDocument/2006/relationships/image" Target="../media/image26.emf" /><Relationship Id="rId18" Type="http://schemas.openxmlformats.org/officeDocument/2006/relationships/image" Target="../media/image27.emf" /><Relationship Id="rId19" Type="http://schemas.openxmlformats.org/officeDocument/2006/relationships/image" Target="../media/image28.emf" /><Relationship Id="rId20" Type="http://schemas.openxmlformats.org/officeDocument/2006/relationships/image" Target="../media/image25.emf" /><Relationship Id="rId21" Type="http://schemas.openxmlformats.org/officeDocument/2006/relationships/image" Target="../media/image35.emf" /><Relationship Id="rId2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16.666666666666668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v>83.93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98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100</v>
      </c>
      <c r="M21" s="67" t="s">
        <v>107</v>
      </c>
      <c r="N21" s="84"/>
      <c r="O21" s="70" t="s">
        <v>69</v>
      </c>
      <c r="P21" s="67" t="s">
        <v>146</v>
      </c>
      <c r="Q21" s="70" t="s">
        <v>219</v>
      </c>
      <c r="R21" s="67" t="s">
        <v>109</v>
      </c>
      <c r="S21" s="67" t="s">
        <v>11</v>
      </c>
      <c r="T21" s="67"/>
      <c r="U21" s="67"/>
      <c r="V21" s="67"/>
      <c r="W21" s="67" t="s">
        <v>118</v>
      </c>
      <c r="X21" s="67" t="s">
        <v>8</v>
      </c>
      <c r="Y21" s="84"/>
      <c r="Z21" s="70" t="s">
        <v>76</v>
      </c>
      <c r="AA21" s="67" t="s">
        <v>237</v>
      </c>
      <c r="AB21" s="67" t="s">
        <v>86</v>
      </c>
      <c r="AC21" s="67" t="s">
        <v>81</v>
      </c>
      <c r="AD21" s="67" t="s">
        <v>11</v>
      </c>
      <c r="AE21" s="67" t="s">
        <v>110</v>
      </c>
      <c r="AF21" s="67"/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86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f>G23</f>
        <v>17</v>
      </c>
      <c r="X23" s="20">
        <f>W23</f>
        <v>17</v>
      </c>
      <c r="Y23" s="86">
        <f>X23</f>
        <v>17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 t="str">
        <f>IF(ужин2="хліб житній",DW2,(IF(ужин2="хліб пшеничний",DV2,(VLOOKUP(ужин2,таб,67,FALSE)))))</f>
        <v>50/35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0.1326</v>
      </c>
      <c r="AJ27" s="162"/>
      <c r="AK27" s="154">
        <f>SUM(G28:AG28)</f>
        <v>2.21</v>
      </c>
      <c r="AL27" s="154"/>
      <c r="AM27" s="213">
        <f>IF(AK27=0,0,AS117)</f>
        <v>118</v>
      </c>
      <c r="AN27" s="155">
        <f>AK27*AM27</f>
        <v>260.78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2.21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0.0408</v>
      </c>
      <c r="AJ33" s="162"/>
      <c r="AK33" s="154">
        <f>SUM(G34:AG34)</f>
        <v>0.68</v>
      </c>
      <c r="AL33" s="154"/>
      <c r="AM33" s="213">
        <f>IF(AK33=0,0,AV117)</f>
        <v>92</v>
      </c>
      <c r="AN33" s="155">
        <f>AK33*AM33</f>
        <v>62.56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  <v>0.68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34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0.03264</v>
      </c>
      <c r="AJ37" s="162"/>
      <c r="AK37" s="154">
        <f>SUM(G38:AG38)</f>
        <v>0.544</v>
      </c>
      <c r="AL37" s="154"/>
      <c r="AM37" s="213">
        <f>IF(AK37=0,0,AX117)</f>
        <v>85</v>
      </c>
      <c r="AN37" s="155">
        <f>AK37*AM37</f>
        <v>46.24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0.544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f>VLOOKUP(завтрак1,таб,10,FALSE)</f>
        <v>3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9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0.04529999999999999</v>
      </c>
      <c r="AJ41" s="162"/>
      <c r="AK41" s="154">
        <f>SUM(G42:AG42)</f>
        <v>0.7549999999999999</v>
      </c>
      <c r="AL41" s="154"/>
      <c r="AM41" s="213">
        <f>IF(AK41=0,0,AZ117)</f>
        <v>205.5</v>
      </c>
      <c r="AN41" s="155">
        <f>AK41*AM41</f>
        <v>155.15249999999997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0.051</v>
      </c>
      <c r="H42" s="47">
        <f t="shared" si="26"/>
      </c>
      <c r="I42" s="46">
        <f t="shared" si="26"/>
        <v>0.255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0.153</v>
      </c>
      <c r="P42" s="46">
        <f t="shared" si="27"/>
        <v>0.136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</v>
      </c>
      <c r="AA42" s="47">
        <f t="shared" si="28"/>
      </c>
      <c r="AB42" s="46">
        <f t="shared" si="28"/>
        <v>0.08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6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0.01512</v>
      </c>
      <c r="AJ47" s="162"/>
      <c r="AK47" s="154">
        <f>SUM(G48:AG48)</f>
        <v>0.252</v>
      </c>
      <c r="AL47" s="154"/>
      <c r="AM47" s="213">
        <f>IF(AK47=0,0,BC117)</f>
        <v>33.6</v>
      </c>
      <c r="AN47" s="155">
        <f>AK47*AM47</f>
        <v>8.4672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0.102</v>
      </c>
      <c r="P48" s="46">
        <f t="shared" si="36"/>
        <v>0.051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0.051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10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0.1626</v>
      </c>
      <c r="AJ49" s="162"/>
      <c r="AK49" s="154">
        <f>SUM(G50:AG50)</f>
        <v>2.71</v>
      </c>
      <c r="AL49" s="154"/>
      <c r="AM49" s="213">
        <f>IF(AK49=0,0,BD117)</f>
        <v>25.6</v>
      </c>
      <c r="AN49" s="155">
        <f>AK49*AM49</f>
        <v>69.376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2.55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  <v>0.16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0.21216</v>
      </c>
      <c r="AJ53" s="162"/>
      <c r="AK53" s="154">
        <f>SUM(G54:AG54)</f>
        <v>3.536</v>
      </c>
      <c r="AL53" s="154"/>
      <c r="AM53" s="213">
        <f>IF(AK53=0,0,BF117)</f>
        <v>27.9</v>
      </c>
      <c r="AN53" s="155">
        <f>AK53*AM53</f>
        <v>98.6544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3.536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0.0204</v>
      </c>
      <c r="AJ55" s="162"/>
      <c r="AK55" s="154">
        <f>SUM(G56:AG56)</f>
        <v>0.34</v>
      </c>
      <c r="AL55" s="154"/>
      <c r="AM55" s="213">
        <f>IF(AK55=0,0,BG117)</f>
        <v>67.2</v>
      </c>
      <c r="AN55" s="155">
        <f>AK55*AM55</f>
        <v>22.848000000000003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0.34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0.09281999999999999</v>
      </c>
      <c r="AJ57" s="162"/>
      <c r="AK57" s="154">
        <f>SUM(G58:AG58)</f>
        <v>1.547</v>
      </c>
      <c r="AL57" s="154"/>
      <c r="AM57" s="213">
        <f>IF(AK57=0,0,BH117)</f>
        <v>121</v>
      </c>
      <c r="AN57" s="155">
        <f>AK57*AM57</f>
        <v>187.18699999999998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1.547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0.0153</v>
      </c>
      <c r="AJ59" s="162"/>
      <c r="AK59" s="154">
        <f>SUM(G60:AG60)</f>
        <v>0.255</v>
      </c>
      <c r="AL59" s="154"/>
      <c r="AM59" s="213">
        <f>IF(AK59=0,0,BI117)</f>
        <v>209</v>
      </c>
      <c r="AN59" s="155">
        <f>AK59*AM59</f>
        <v>53.295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0.255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0.0816</v>
      </c>
      <c r="AJ61" s="162"/>
      <c r="AK61" s="160">
        <f>SUM(G62:AG62)</f>
        <v>1.36</v>
      </c>
      <c r="AL61" s="160"/>
      <c r="AM61" s="213">
        <f>IF(AK61=0,0,BJ117)</f>
        <v>2.1</v>
      </c>
      <c r="AN61" s="155">
        <f>AK61*AM61</f>
        <v>2.8560000000000003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1.36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4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0.0171</v>
      </c>
      <c r="AJ65" s="162"/>
      <c r="AK65" s="154">
        <f>SUM(G66:AG66)</f>
        <v>0.28500000000000003</v>
      </c>
      <c r="AL65" s="154"/>
      <c r="AM65" s="213">
        <f>IF(AK65=0,0,BL117)</f>
        <v>10.6</v>
      </c>
      <c r="AN65" s="155">
        <f>AK65*AM65</f>
        <v>3.0210000000000004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0.221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0.064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48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0.046079999999999996</v>
      </c>
      <c r="AJ69" s="162"/>
      <c r="AK69" s="154">
        <f>SUM(G70:AG70)</f>
        <v>0.768</v>
      </c>
      <c r="AL69" s="154"/>
      <c r="AM69" s="213">
        <f>IF(AK69=0,0,BN117)</f>
        <v>19.7</v>
      </c>
      <c r="AN69" s="155">
        <f>AK69*AM69</f>
        <v>15.1296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  <v>0.768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7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0.006719999999999999</v>
      </c>
      <c r="AJ83" s="162"/>
      <c r="AK83" s="154">
        <f>SUM(G84:AG84)</f>
        <v>0.112</v>
      </c>
      <c r="AL83" s="154"/>
      <c r="AM83" s="213">
        <f>IF(AK83=0,0,BR117)</f>
        <v>22.2</v>
      </c>
      <c r="AN83" s="155">
        <f>AK83*AM83</f>
        <v>2.4864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  <v>0.112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0.01632</v>
      </c>
      <c r="AJ85" s="162"/>
      <c r="AK85" s="154">
        <f>SUM(G86:AG86)</f>
        <v>0.272</v>
      </c>
      <c r="AL85" s="154"/>
      <c r="AM85" s="213">
        <f>IF(AK85=0,0,BS117)</f>
        <v>17</v>
      </c>
      <c r="AN85" s="155">
        <f>AK85*AM85</f>
        <v>4.6240000000000006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  <v>0.272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15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0.0153</v>
      </c>
      <c r="AJ91" s="216"/>
      <c r="AK91" s="156">
        <f>SUM(G92:AG92)</f>
        <v>0.255</v>
      </c>
      <c r="AL91" s="156"/>
      <c r="AM91" s="213">
        <f>IF(AK91=0,0,BU117)</f>
        <v>11.8</v>
      </c>
      <c r="AN91" s="155">
        <f>AK91*AM91</f>
        <v>3.0090000000000003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  <v>0.255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5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0.0399</v>
      </c>
      <c r="AJ97" s="162"/>
      <c r="AK97" s="154">
        <f>SUM(G98:AG98)</f>
        <v>0.665</v>
      </c>
      <c r="AL97" s="154"/>
      <c r="AM97" s="213">
        <f>IF(AK97=0,0,BW117)</f>
        <v>14</v>
      </c>
      <c r="AN97" s="155">
        <f>AK97*AM97</f>
        <v>9.31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0.255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0.085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0.24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30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0.028799999999999996</v>
      </c>
      <c r="AJ103" s="162"/>
      <c r="AK103" s="154">
        <f>SUM(G104:AG104)</f>
        <v>0.48</v>
      </c>
      <c r="AL103" s="154"/>
      <c r="AM103" s="213">
        <f>IF(AK103=0,0,BZ117)</f>
        <v>78</v>
      </c>
      <c r="AN103" s="155">
        <f>AK103*AM103</f>
        <v>37.44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0.48</v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0.0192</v>
      </c>
      <c r="AJ107" s="162"/>
      <c r="AK107" s="154">
        <f>SUM(G108:AG108)</f>
        <v>0.32</v>
      </c>
      <c r="AL107" s="154"/>
      <c r="AM107" s="213">
        <f>IF(AK107=0,0,CB117)</f>
        <v>72</v>
      </c>
      <c r="AN107" s="155">
        <f>AK107*AM107</f>
        <v>23.04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0.32</v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0.18359999999999999</v>
      </c>
      <c r="AJ111" s="162"/>
      <c r="AK111" s="154">
        <f>SUM(G112:AG112)</f>
        <v>3.06</v>
      </c>
      <c r="AL111" s="154"/>
      <c r="AM111" s="213">
        <f>IF(AK111=0,0,CD117)</f>
        <v>24.8</v>
      </c>
      <c r="AN111" s="155">
        <f>AK111*AM111</f>
        <v>75.888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3.06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0.30599999999999994</v>
      </c>
      <c r="AJ115" s="162"/>
      <c r="AK115" s="154">
        <f>SUM(G116:AG116)</f>
        <v>5.1</v>
      </c>
      <c r="AL115" s="154"/>
      <c r="AM115" s="213">
        <f>IF(AK115=0,0,CF117)</f>
        <v>16.9</v>
      </c>
      <c r="AN115" s="155">
        <f>AK115*AM115</f>
        <v>86.18999999999998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100</v>
      </c>
      <c r="P125" s="38">
        <f>VLOOKUP(обед2,таб,43,FALSE)</f>
        <v>120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0.2244</v>
      </c>
      <c r="AJ125" s="162"/>
      <c r="AK125" s="154">
        <f>SUM(G126:AG126)</f>
        <v>3.74</v>
      </c>
      <c r="AL125" s="154"/>
      <c r="AM125" s="213">
        <f>IF(AK125=0,0,CG117)</f>
        <v>13.1</v>
      </c>
      <c r="AN125" s="155">
        <f>AK125*AM125</f>
        <v>48.994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1.7</v>
      </c>
      <c r="P126" s="45">
        <f t="shared" si="150"/>
        <v>2.04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120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0.1224</v>
      </c>
      <c r="AJ127" s="162"/>
      <c r="AK127" s="154">
        <f>SUM(G128:AG128)</f>
        <v>2.04</v>
      </c>
      <c r="AL127" s="154"/>
      <c r="AM127" s="213">
        <f>IF(AK127=0,0,CH117)</f>
        <v>6.9</v>
      </c>
      <c r="AN127" s="155">
        <f>AK127*AM127</f>
        <v>14.076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  <v>2.04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15</v>
      </c>
      <c r="P129" s="38">
        <f>VLOOKUP(обед2,таб,45,FALSE)</f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8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0.07662000000000001</v>
      </c>
      <c r="AJ129" s="162"/>
      <c r="AK129" s="154">
        <f>SUM(G130:AG130)</f>
        <v>1.2770000000000001</v>
      </c>
      <c r="AL129" s="154"/>
      <c r="AM129" s="213">
        <f>IF(AK129=0,0,CI117)</f>
        <v>10.5</v>
      </c>
      <c r="AN129" s="155">
        <f>AK129*AM129</f>
        <v>13.408500000000002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0.255</v>
      </c>
      <c r="P130" s="45">
        <f t="shared" si="156"/>
        <v>0.51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0.128</v>
      </c>
      <c r="AB130" s="45">
        <f t="shared" si="157"/>
        <v>0.384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0.0153</v>
      </c>
      <c r="AJ131" s="162"/>
      <c r="AK131" s="154">
        <f>SUM(G132:AG132)</f>
        <v>0.255</v>
      </c>
      <c r="AL131" s="154"/>
      <c r="AM131" s="213">
        <f>IF(AK131=0,0,CJ117)</f>
        <v>8</v>
      </c>
      <c r="AN131" s="155">
        <f>AK131*AM131</f>
        <v>2.04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0.255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0.102</v>
      </c>
      <c r="AJ135" s="162"/>
      <c r="AK135" s="154">
        <f>SUM(G136:AG136)</f>
        <v>1.7</v>
      </c>
      <c r="AL135" s="154"/>
      <c r="AM135" s="213">
        <f>IF(AK135=0,0,CL117)</f>
        <v>21.92</v>
      </c>
      <c r="AN135" s="155">
        <f>AK135*AM135</f>
        <v>37.264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1.7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0.10271999999999999</v>
      </c>
      <c r="AJ137" s="162"/>
      <c r="AK137" s="154">
        <f>SUM(G138:AG138)</f>
        <v>1.712</v>
      </c>
      <c r="AL137" s="154"/>
      <c r="AM137" s="213">
        <f>IF(AK137=0,0,CO117)</f>
        <v>7</v>
      </c>
      <c r="AN137" s="155">
        <f>AK137*AM137</f>
        <v>11.984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1.712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0.0019199999999999998</v>
      </c>
      <c r="AJ141" s="162"/>
      <c r="AK141" s="154">
        <f>SUM(G142:AG142)</f>
        <v>0.032</v>
      </c>
      <c r="AL141" s="154"/>
      <c r="AM141" s="213">
        <f>IF(AK141=0,0,CM117)</f>
        <v>48.2</v>
      </c>
      <c r="AN141" s="155">
        <f>AK141*AM141</f>
        <v>1.5424000000000002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0.3318</v>
      </c>
      <c r="AJ147" s="162"/>
      <c r="AK147" s="154">
        <f>SUM(G148:AG148)</f>
        <v>5.53</v>
      </c>
      <c r="AL147" s="154"/>
      <c r="AM147" s="213">
        <f>IF(AK147=0,0,CQ117)</f>
        <v>11.04</v>
      </c>
      <c r="AN147" s="155">
        <f>AK147*AM147</f>
        <v>61.0512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2.55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v>0.5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0.00051</v>
      </c>
      <c r="AJ161" s="162"/>
      <c r="AK161" s="154">
        <f>SUM(G162:AG162)</f>
        <v>0.0085</v>
      </c>
      <c r="AL161" s="154"/>
      <c r="AM161" s="213">
        <f>IF(AK161=0,0,CX117)</f>
        <v>306</v>
      </c>
      <c r="AN161" s="155">
        <f>AK161*AM161</f>
        <v>2.601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0.0085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0.13333333333333336</v>
      </c>
      <c r="AL163" s="154"/>
      <c r="AM163" s="213">
        <f>IF(AK163=0,0,CY117)</f>
        <v>6.33</v>
      </c>
      <c r="AN163" s="155">
        <f>AK163*AM163</f>
        <v>0.8440000000000002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v>5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0.0048</v>
      </c>
      <c r="AJ177" s="162"/>
      <c r="AK177" s="154">
        <f>SUM(G178:AG178)</f>
        <v>0.08</v>
      </c>
      <c r="AL177" s="154"/>
      <c r="AM177" s="213">
        <v>69</v>
      </c>
      <c r="AN177" s="155">
        <f>AK177*AM177</f>
        <v>5.5200000000000005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  <v>0.08</v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1426.8791999999999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2020-10-08T06:34:15Z</cp:lastPrinted>
  <dcterms:created xsi:type="dcterms:W3CDTF">1996-10-08T23:32:33Z</dcterms:created>
  <dcterms:modified xsi:type="dcterms:W3CDTF">2020-10-12T06:24:54Z</dcterms:modified>
  <cp:category/>
  <cp:version/>
  <cp:contentType/>
  <cp:contentStatus/>
</cp:coreProperties>
</file>